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185" yWindow="-15" windowWidth="9660" windowHeight="62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Položky!$A$1:$K$19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17" i="3"/>
  <c r="G15"/>
  <c r="G11"/>
  <c r="G10"/>
  <c r="G9"/>
  <c r="G8"/>
  <c r="B8" i="2"/>
  <c r="I8"/>
  <c r="H8"/>
  <c r="G8"/>
  <c r="F8"/>
  <c r="G21" i="3"/>
  <c r="I21"/>
  <c r="K21"/>
  <c r="G22"/>
  <c r="I22"/>
  <c r="K22"/>
  <c r="G23"/>
  <c r="I23"/>
  <c r="K23"/>
  <c r="G24"/>
  <c r="I24"/>
  <c r="K24"/>
  <c r="G25"/>
  <c r="I25"/>
  <c r="K25"/>
  <c r="G26"/>
  <c r="I26"/>
  <c r="K26"/>
  <c r="G27"/>
  <c r="I27"/>
  <c r="K27"/>
  <c r="C28"/>
  <c r="I28"/>
  <c r="K28"/>
  <c r="D21" i="1"/>
  <c r="D20"/>
  <c r="D19"/>
  <c r="D18"/>
  <c r="D17"/>
  <c r="D16"/>
  <c r="D15"/>
  <c r="BG17" i="3"/>
  <c r="BF17"/>
  <c r="BE17"/>
  <c r="BD17"/>
  <c r="K17"/>
  <c r="I17"/>
  <c r="BC17"/>
  <c r="BG15"/>
  <c r="BF15"/>
  <c r="BE15"/>
  <c r="BD15"/>
  <c r="K15"/>
  <c r="I15"/>
  <c r="BC15"/>
  <c r="BG11"/>
  <c r="BF11"/>
  <c r="BE11"/>
  <c r="BD11"/>
  <c r="K11"/>
  <c r="I11"/>
  <c r="BC11"/>
  <c r="BG10"/>
  <c r="BF10"/>
  <c r="BE10"/>
  <c r="BD10"/>
  <c r="K10"/>
  <c r="I10"/>
  <c r="BC10"/>
  <c r="BG9"/>
  <c r="BF9"/>
  <c r="BE9"/>
  <c r="BD9"/>
  <c r="K9"/>
  <c r="I9"/>
  <c r="BC9"/>
  <c r="BG8"/>
  <c r="BF8"/>
  <c r="BE8"/>
  <c r="BD8"/>
  <c r="K8"/>
  <c r="I8"/>
  <c r="I19" s="1"/>
  <c r="B7" i="2"/>
  <c r="A7"/>
  <c r="K19" i="3"/>
  <c r="C19"/>
  <c r="E4"/>
  <c r="C4"/>
  <c r="F3"/>
  <c r="C3"/>
  <c r="C1" i="2"/>
  <c r="C33" i="1"/>
  <c r="F33" s="1"/>
  <c r="C31"/>
  <c r="C9"/>
  <c r="G7"/>
  <c r="D2"/>
  <c r="C2"/>
  <c r="G28" i="3" l="1"/>
  <c r="BD19"/>
  <c r="BF19"/>
  <c r="BG19"/>
  <c r="G19"/>
  <c r="BE19"/>
  <c r="BC8"/>
  <c r="BC19" s="1"/>
  <c r="E8" i="2" l="1"/>
  <c r="E7"/>
  <c r="H7"/>
  <c r="H9" s="1"/>
  <c r="C17" i="1" s="1"/>
  <c r="G7" i="2"/>
  <c r="G9" s="1"/>
  <c r="C18" i="1" s="1"/>
  <c r="I7" i="2"/>
  <c r="I9" s="1"/>
  <c r="C21" i="1" s="1"/>
  <c r="F7" i="2"/>
  <c r="F9" s="1"/>
  <c r="C16" i="1" s="1"/>
  <c r="E9" i="2" l="1"/>
  <c r="G21" s="1"/>
  <c r="I21" s="1"/>
  <c r="G16" l="1"/>
  <c r="I16" s="1"/>
  <c r="G17" i="1" s="1"/>
  <c r="G18" i="2"/>
  <c r="I18" s="1"/>
  <c r="G19" i="1" s="1"/>
  <c r="C15"/>
  <c r="C19" s="1"/>
  <c r="C22" s="1"/>
  <c r="G14" i="2"/>
  <c r="I14" s="1"/>
  <c r="G15" i="1" s="1"/>
  <c r="G19" i="2"/>
  <c r="I19" s="1"/>
  <c r="G20" i="1" s="1"/>
  <c r="G20" i="2"/>
  <c r="I20" s="1"/>
  <c r="G21" i="1" s="1"/>
  <c r="G17" i="2"/>
  <c r="I17" s="1"/>
  <c r="G18" i="1" s="1"/>
  <c r="G15" i="2"/>
  <c r="I15" s="1"/>
  <c r="G16" i="1" s="1"/>
  <c r="H22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<sst xmlns="http://schemas.openxmlformats.org/spreadsheetml/2006/main" count="173" uniqueCount="132">
  <si>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</si>
  <si>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</si>
  <si>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</si>
  <si>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</si>
  <si>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</si>
  <si>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</si>
  <si>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</si>
  <si>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</si>
  <si>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</si>
  <si>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</si>
  <si>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</si>
  <si>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</si>
  <si>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</si>
  <si>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</si>
  <si>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</si>
  <si>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</si>
  <si>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</si>
  <si>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</si>
  <si>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</si>
  <si>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</si>
  <si>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</si>
  <si>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</si>
  <si>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</si>
  <si>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</si>
  <si>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</si>
  <si>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</si>
  <si>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</si>
  <si>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</si>
  <si>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</si>
  <si>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</si>
  <si>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</si>
  <si>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</si>
  <si>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</si>
  <si>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</si>
  <si>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</si>
  <si>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</si>
  <si>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</si>
  <si>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</si>
  <si>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</si>
  <si>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</si>
  <si>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</si>
  <si>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</si>
  <si>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</si>
  <si>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</si>
  <si>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</si>
  <si>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</si>
  <si>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</si>
  <si>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</si>
  <si>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</si>
  <si>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</si>
  <si>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</si>
  <si>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</si>
  <si>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</si>
  <si>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</si>
  <si>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</si>
  <si>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</si>
  <si>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</si>
  <si>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</si>
  <si>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</si>
  <si>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</si>
  <si>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</si>
  <si>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</si>
  <si>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</si>
  <si>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</si>
  <si>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</si>
  <si>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</si>
  <si>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</si>
  <si>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</si>
  <si>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</si>
  <si>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</si>
  <si>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</si>
  <si>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</si>
  <si>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</si>
  <si>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</si>
  <si>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</si>
  <si>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</si>
  <si>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</si>
  <si>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</si>
  <si>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</si>
  <si>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</si>
  <si>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</si>
  <si>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</si>
  <si>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</si>
  <si>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3</t>
  </si>
  <si>
    <t>Vedlejší náklady</t>
  </si>
  <si>
    <t>08.09.2015</t>
  </si>
  <si>
    <t>03</t>
  </si>
  <si>
    <t>03-1</t>
  </si>
  <si>
    <t>Zřízení zařízení staveniště vč. rozmístění stav. rozvaděčů</t>
  </si>
  <si>
    <t>kč</t>
  </si>
  <si>
    <t>03-2</t>
  </si>
  <si>
    <t>likvidace zařízení staveniště</t>
  </si>
  <si>
    <t>provoz zařízení staveniště</t>
  </si>
  <si>
    <t>03-4</t>
  </si>
  <si>
    <t>Zábor chodníku a parkoviště vč. provisorního oplocení a jeho demontáže</t>
  </si>
  <si>
    <t>m2</t>
  </si>
  <si>
    <t>předpokla š.3,50m a dl. 5m:</t>
  </si>
  <si>
    <t>1m2/1den/10kč-90 dní:3,50*5,0*90</t>
  </si>
  <si>
    <t>3,50*6,0*2*90</t>
  </si>
  <si>
    <t>03-5</t>
  </si>
  <si>
    <t>Úklid plochy skládek parkovací plochy</t>
  </si>
  <si>
    <t>3,50*6,0*2</t>
  </si>
  <si>
    <t>03-6</t>
  </si>
  <si>
    <t>Dopravní značení-pronájem značek po dobu stavby</t>
  </si>
  <si>
    <t>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</si>
  <si>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</si>
  <si>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</si>
  <si>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</si>
  <si>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</si>
  <si>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</si>
  <si>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</si>
  <si>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</si>
  <si>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</si>
  <si>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</si>
  <si>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soubor</t>
  </si>
  <si>
    <t>Předání a převzetí staveniště ke kolaudačnímu řízení</t>
  </si>
  <si>
    <t>05-8</t>
  </si>
  <si>
    <t>Předání a převzetí staveniště</t>
  </si>
  <si>
    <t>05-7</t>
  </si>
  <si>
    <t>Koordinátor BOZP vč. plánu</t>
  </si>
  <si>
    <t>05-6</t>
  </si>
  <si>
    <t>Rozmístění informačních tabelek BOZP</t>
  </si>
  <si>
    <t>Výškové zaměření podlah po bouracích pracícjch 1-6. Np</t>
  </si>
  <si>
    <t>05-3</t>
  </si>
  <si>
    <t>Dílenská dokumentace kov. revisních dvířek</t>
  </si>
  <si>
    <t>05-2</t>
  </si>
  <si>
    <t>hod.</t>
  </si>
  <si>
    <t>Zaměření skutečného provedení díla po provedených stavebních pracích do výkresové dokumentace</t>
  </si>
  <si>
    <t>05-1</t>
  </si>
  <si>
    <t>Ostatní náklady</t>
  </si>
  <si>
    <t>05</t>
  </si>
  <si>
    <t>Ostatní a vedlejší náklady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</si>
</sst>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3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1499984740745262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10"/>
      <color theme="0" tint="-0.1499984740745262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6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4" fillId="2" borderId="8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167" fontId="7" fillId="0" borderId="59" xfId="1" applyNumberFormat="1" applyFont="1" applyBorder="1"/>
    <xf numFmtId="0" fontId="13" fillId="0" borderId="0" xfId="1" applyFont="1" applyAlignment="1">
      <alignment wrapText="1"/>
    </xf>
    <xf numFmtId="0" fontId="14" fillId="3" borderId="34" xfId="1" applyFont="1" applyFill="1" applyBorder="1" applyAlignment="1">
      <alignment horizontal="left" wrapText="1"/>
    </xf>
    <xf numFmtId="0" fontId="2" fillId="0" borderId="0" xfId="1" applyFont="1" applyBorder="1"/>
    <xf numFmtId="0" fontId="2" fillId="0" borderId="13" xfId="1" applyFont="1" applyBorder="1"/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9" fontId="4" fillId="2" borderId="10" xfId="1" applyNumberFormat="1" applyFont="1" applyFill="1" applyBorder="1" applyProtection="1">
      <protection locked="0"/>
    </xf>
    <xf numFmtId="0" fontId="4" fillId="2" borderId="8" xfId="1" applyFont="1" applyFill="1" applyBorder="1" applyAlignment="1" applyProtection="1">
      <alignment horizontal="center"/>
      <protection locked="0"/>
    </xf>
    <xf numFmtId="0" fontId="4" fillId="2" borderId="8" xfId="1" applyNumberFormat="1" applyFont="1" applyFill="1" applyBorder="1" applyAlignment="1" applyProtection="1">
      <alignment horizontal="center"/>
      <protection locked="0"/>
    </xf>
    <xf numFmtId="0" fontId="3" fillId="0" borderId="56" xfId="1" applyFont="1" applyBorder="1" applyAlignment="1" applyProtection="1">
      <alignment horizontal="center"/>
    </xf>
    <xf numFmtId="49" fontId="3" fillId="0" borderId="56" xfId="1" applyNumberFormat="1" applyFont="1" applyBorder="1" applyAlignment="1" applyProtection="1">
      <alignment horizontal="left"/>
    </xf>
    <xf numFmtId="0" fontId="3" fillId="0" borderId="15" xfId="1" applyFont="1" applyBorder="1" applyProtection="1"/>
    <xf numFmtId="0" fontId="2" fillId="0" borderId="9" xfId="1" applyFont="1" applyBorder="1" applyAlignment="1" applyProtection="1">
      <alignment horizontal="center"/>
    </xf>
    <xf numFmtId="0" fontId="2" fillId="0" borderId="9" xfId="1" applyNumberFormat="1" applyFont="1" applyBorder="1" applyAlignment="1" applyProtection="1">
      <alignment horizontal="right"/>
    </xf>
    <xf numFmtId="0" fontId="7" fillId="0" borderId="59" xfId="1" applyFont="1" applyBorder="1" applyAlignment="1" applyProtection="1">
      <alignment horizontal="center" vertical="top"/>
    </xf>
    <xf numFmtId="49" fontId="7" fillId="0" borderId="59" xfId="1" applyNumberFormat="1" applyFont="1" applyBorder="1" applyAlignment="1" applyProtection="1">
      <alignment horizontal="left" vertical="top"/>
    </xf>
    <xf numFmtId="0" fontId="7" fillId="0" borderId="59" xfId="1" applyFont="1" applyBorder="1" applyAlignment="1" applyProtection="1">
      <alignment vertical="top" wrapText="1"/>
    </xf>
    <xf numFmtId="49" fontId="7" fillId="0" borderId="59" xfId="1" applyNumberFormat="1" applyFont="1" applyBorder="1" applyAlignment="1" applyProtection="1">
      <alignment horizontal="center" shrinkToFit="1"/>
    </xf>
    <xf numFmtId="4" fontId="7" fillId="0" borderId="59" xfId="1" applyNumberFormat="1" applyFont="1" applyBorder="1" applyAlignment="1" applyProtection="1">
      <alignment horizontal="right"/>
    </xf>
    <xf numFmtId="0" fontId="4" fillId="0" borderId="56" xfId="1" applyFont="1" applyBorder="1" applyAlignment="1" applyProtection="1">
      <alignment horizontal="center"/>
    </xf>
    <xf numFmtId="49" fontId="4" fillId="0" borderId="56" xfId="1" applyNumberFormat="1" applyFont="1" applyBorder="1" applyAlignment="1" applyProtection="1">
      <alignment horizontal="left"/>
    </xf>
    <xf numFmtId="4" fontId="14" fillId="3" borderId="62" xfId="1" applyNumberFormat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center"/>
    </xf>
    <xf numFmtId="49" fontId="16" fillId="2" borderId="10" xfId="1" applyNumberFormat="1" applyFont="1" applyFill="1" applyBorder="1" applyAlignment="1" applyProtection="1">
      <alignment horizontal="left"/>
    </xf>
    <xf numFmtId="0" fontId="16" fillId="2" borderId="15" xfId="1" applyFont="1" applyFill="1" applyBorder="1" applyProtection="1"/>
    <xf numFmtId="0" fontId="2" fillId="2" borderId="9" xfId="1" applyFont="1" applyFill="1" applyBorder="1" applyAlignment="1" applyProtection="1">
      <alignment horizontal="center"/>
    </xf>
    <xf numFmtId="4" fontId="2" fillId="2" borderId="9" xfId="1" applyNumberFormat="1" applyFont="1" applyFill="1" applyBorder="1" applyAlignment="1" applyProtection="1">
      <alignment horizontal="right"/>
    </xf>
    <xf numFmtId="4" fontId="7" fillId="4" borderId="59" xfId="1" applyNumberFormat="1" applyFont="1" applyFill="1" applyBorder="1" applyAlignment="1">
      <alignment horizontal="right"/>
    </xf>
    <xf numFmtId="4" fontId="7" fillId="0" borderId="59" xfId="1" applyNumberFormat="1" applyFont="1" applyFill="1" applyBorder="1"/>
    <xf numFmtId="0" fontId="14" fillId="0" borderId="0" xfId="0" applyFont="1" applyFill="1" applyBorder="1" applyAlignment="1">
      <alignment horizontal="right"/>
    </xf>
    <xf numFmtId="0" fontId="2" fillId="0" borderId="9" xfId="1" applyNumberFormat="1" applyFont="1" applyFill="1" applyBorder="1"/>
    <xf numFmtId="0" fontId="20" fillId="0" borderId="59" xfId="1" applyFont="1" applyBorder="1" applyAlignment="1" applyProtection="1">
      <alignment horizontal="center" vertical="top"/>
    </xf>
    <xf numFmtId="49" fontId="20" fillId="0" borderId="59" xfId="1" applyNumberFormat="1" applyFont="1" applyBorder="1" applyAlignment="1" applyProtection="1">
      <alignment horizontal="left" vertical="top"/>
    </xf>
    <xf numFmtId="0" fontId="20" fillId="0" borderId="59" xfId="1" applyFont="1" applyBorder="1" applyAlignment="1" applyProtection="1">
      <alignment vertical="top" wrapText="1"/>
    </xf>
    <xf numFmtId="49" fontId="20" fillId="0" borderId="59" xfId="1" applyNumberFormat="1" applyFont="1" applyBorder="1" applyAlignment="1" applyProtection="1">
      <alignment horizontal="center" shrinkToFit="1"/>
    </xf>
    <xf numFmtId="4" fontId="20" fillId="0" borderId="59" xfId="1" applyNumberFormat="1" applyFont="1" applyBorder="1" applyAlignment="1" applyProtection="1">
      <alignment horizontal="right"/>
    </xf>
    <xf numFmtId="4" fontId="20" fillId="0" borderId="59" xfId="1" applyNumberFormat="1" applyFont="1" applyFill="1" applyBorder="1" applyAlignment="1">
      <alignment horizontal="right"/>
    </xf>
    <xf numFmtId="0" fontId="21" fillId="0" borderId="56" xfId="1" applyFont="1" applyBorder="1" applyAlignment="1" applyProtection="1">
      <alignment horizontal="center"/>
    </xf>
    <xf numFmtId="49" fontId="21" fillId="0" borderId="56" xfId="1" applyNumberFormat="1" applyFont="1" applyBorder="1" applyAlignment="1" applyProtection="1">
      <alignment horizontal="left"/>
    </xf>
    <xf numFmtId="4" fontId="20" fillId="3" borderId="62" xfId="1" applyNumberFormat="1" applyFont="1" applyFill="1" applyBorder="1" applyAlignment="1" applyProtection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 applyProtection="1">
      <alignment horizontal="left" wrapText="1"/>
    </xf>
    <xf numFmtId="49" fontId="15" fillId="0" borderId="61" xfId="0" applyNumberFormat="1" applyFont="1" applyBorder="1" applyAlignment="1" applyProtection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 applyProtection="1">
      <alignment horizontal="left" wrapText="1"/>
    </xf>
    <xf numFmtId="49" fontId="22" fillId="0" borderId="61" xfId="0" applyNumberFormat="1" applyFont="1" applyBorder="1" applyAlignment="1" applyProtection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E21" sqref="E21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08.09.2015</v>
      </c>
      <c r="D2" s="6" t="str">
        <f>Rekapitulace!G2</f>
        <v>Ostatní a vedlejší náklady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131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19" t="s">
        <v>113</v>
      </c>
      <c r="D8" s="219"/>
      <c r="E8" s="220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19" t="str">
        <f>Projektant</f>
        <v>MENHIR projekt.s.r.o.</v>
      </c>
      <c r="D9" s="219"/>
      <c r="E9" s="220"/>
      <c r="F9" s="12"/>
      <c r="G9" s="34"/>
      <c r="H9" s="35"/>
    </row>
    <row r="10" spans="1:57">
      <c r="A10" s="29" t="s">
        <v>15</v>
      </c>
      <c r="B10" s="12"/>
      <c r="C10" s="219"/>
      <c r="D10" s="219"/>
      <c r="E10" s="219"/>
      <c r="F10" s="36"/>
      <c r="G10" s="37"/>
      <c r="H10" s="38"/>
    </row>
    <row r="11" spans="1:57" ht="13.5" customHeight="1">
      <c r="A11" s="29" t="s">
        <v>16</v>
      </c>
      <c r="B11" s="12"/>
      <c r="C11" s="219"/>
      <c r="D11" s="219"/>
      <c r="E11" s="219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21"/>
      <c r="D12" s="221"/>
      <c r="E12" s="22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22" t="s">
        <v>34</v>
      </c>
      <c r="B23" s="223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24">
        <f>C23-F32</f>
        <v>0</v>
      </c>
      <c r="G30" s="225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24">
        <f>ROUND(PRODUCT(F30,C31/100),0)</f>
        <v>0</v>
      </c>
      <c r="G31" s="225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24">
        <v>0</v>
      </c>
      <c r="G32" s="225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24">
        <f>ROUND(PRODUCT(F32,C33/100),0)</f>
        <v>0</v>
      </c>
      <c r="G33" s="225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26">
        <f>ROUND(SUM(F30:F33),0)</f>
        <v>0</v>
      </c>
      <c r="G34" s="227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18"/>
      <c r="C37" s="218"/>
      <c r="D37" s="218"/>
      <c r="E37" s="218"/>
      <c r="F37" s="218"/>
      <c r="G37" s="218"/>
      <c r="H37" s="3" t="s">
        <v>6</v>
      </c>
    </row>
    <row r="38" spans="1:8" ht="12.75" customHeight="1">
      <c r="A38" s="94"/>
      <c r="B38" s="218"/>
      <c r="C38" s="218"/>
      <c r="D38" s="218"/>
      <c r="E38" s="218"/>
      <c r="F38" s="218"/>
      <c r="G38" s="218"/>
      <c r="H38" s="3" t="s">
        <v>6</v>
      </c>
    </row>
    <row r="39" spans="1:8">
      <c r="A39" s="94"/>
      <c r="B39" s="218"/>
      <c r="C39" s="218"/>
      <c r="D39" s="218"/>
      <c r="E39" s="218"/>
      <c r="F39" s="218"/>
      <c r="G39" s="218"/>
      <c r="H39" s="3" t="s">
        <v>6</v>
      </c>
    </row>
    <row r="40" spans="1:8">
      <c r="A40" s="94"/>
      <c r="B40" s="218"/>
      <c r="C40" s="218"/>
      <c r="D40" s="218"/>
      <c r="E40" s="218"/>
      <c r="F40" s="218"/>
      <c r="G40" s="218"/>
      <c r="H40" s="3" t="s">
        <v>6</v>
      </c>
    </row>
    <row r="41" spans="1:8">
      <c r="A41" s="94"/>
      <c r="B41" s="218"/>
      <c r="C41" s="218"/>
      <c r="D41" s="218"/>
      <c r="E41" s="218"/>
      <c r="F41" s="218"/>
      <c r="G41" s="218"/>
      <c r="H41" s="3" t="s">
        <v>6</v>
      </c>
    </row>
    <row r="42" spans="1:8">
      <c r="A42" s="94"/>
      <c r="B42" s="218"/>
      <c r="C42" s="218"/>
      <c r="D42" s="218"/>
      <c r="E42" s="218"/>
      <c r="F42" s="218"/>
      <c r="G42" s="218"/>
      <c r="H42" s="3" t="s">
        <v>6</v>
      </c>
    </row>
    <row r="43" spans="1:8">
      <c r="A43" s="94"/>
      <c r="B43" s="218"/>
      <c r="C43" s="218"/>
      <c r="D43" s="218"/>
      <c r="E43" s="218"/>
      <c r="F43" s="218"/>
      <c r="G43" s="218"/>
      <c r="H43" s="3" t="s">
        <v>6</v>
      </c>
    </row>
    <row r="44" spans="1:8">
      <c r="A44" s="94"/>
      <c r="B44" s="218"/>
      <c r="C44" s="218"/>
      <c r="D44" s="218"/>
      <c r="E44" s="218"/>
      <c r="F44" s="218"/>
      <c r="G44" s="218"/>
      <c r="H44" s="3" t="s">
        <v>6</v>
      </c>
    </row>
    <row r="45" spans="1:8" ht="0.75" customHeight="1">
      <c r="A45" s="94"/>
      <c r="B45" s="218"/>
      <c r="C45" s="218"/>
      <c r="D45" s="218"/>
      <c r="E45" s="218"/>
      <c r="F45" s="218"/>
      <c r="G45" s="218"/>
      <c r="H45" s="3" t="s">
        <v>6</v>
      </c>
    </row>
    <row r="46" spans="1:8">
      <c r="B46" s="217"/>
      <c r="C46" s="217"/>
      <c r="D46" s="217"/>
      <c r="E46" s="217"/>
      <c r="F46" s="217"/>
      <c r="G46" s="217"/>
    </row>
    <row r="47" spans="1:8">
      <c r="B47" s="217"/>
      <c r="C47" s="217"/>
      <c r="D47" s="217"/>
      <c r="E47" s="217"/>
      <c r="F47" s="217"/>
      <c r="G47" s="217"/>
    </row>
    <row r="48" spans="1:8">
      <c r="B48" s="217"/>
      <c r="C48" s="217"/>
      <c r="D48" s="217"/>
      <c r="E48" s="217"/>
      <c r="F48" s="217"/>
      <c r="G48" s="217"/>
    </row>
    <row r="49" spans="2:7">
      <c r="B49" s="217"/>
      <c r="C49" s="217"/>
      <c r="D49" s="217"/>
      <c r="E49" s="217"/>
      <c r="F49" s="217"/>
      <c r="G49" s="217"/>
    </row>
    <row r="50" spans="2:7">
      <c r="B50" s="217"/>
      <c r="C50" s="217"/>
      <c r="D50" s="217"/>
      <c r="E50" s="217"/>
      <c r="F50" s="217"/>
      <c r="G50" s="217"/>
    </row>
    <row r="51" spans="2:7">
      <c r="B51" s="217"/>
      <c r="C51" s="217"/>
      <c r="D51" s="217"/>
      <c r="E51" s="217"/>
      <c r="F51" s="217"/>
      <c r="G51" s="217"/>
    </row>
    <row r="52" spans="2:7">
      <c r="B52" s="217"/>
      <c r="C52" s="217"/>
      <c r="D52" s="217"/>
      <c r="E52" s="217"/>
      <c r="F52" s="217"/>
      <c r="G52" s="217"/>
    </row>
    <row r="53" spans="2:7">
      <c r="B53" s="217"/>
      <c r="C53" s="217"/>
      <c r="D53" s="217"/>
      <c r="E53" s="217"/>
      <c r="F53" s="217"/>
      <c r="G53" s="217"/>
    </row>
    <row r="54" spans="2:7">
      <c r="B54" s="217"/>
      <c r="C54" s="217"/>
      <c r="D54" s="217"/>
      <c r="E54" s="217"/>
      <c r="F54" s="217"/>
      <c r="G54" s="217"/>
    </row>
    <row r="55" spans="2:7">
      <c r="B55" s="217"/>
      <c r="C55" s="217"/>
      <c r="D55" s="217"/>
      <c r="E55" s="217"/>
      <c r="F55" s="217"/>
      <c r="G55" s="217"/>
    </row>
  </sheetData>
  <sheetProtection password="B09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zoomScaleNormal="100" workbookViewId="0">
      <selection activeCell="E35" sqref="E35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228" t="s">
        <v>49</v>
      </c>
      <c r="B1" s="229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57" ht="13.5" thickBot="1">
      <c r="A2" s="230" t="s">
        <v>51</v>
      </c>
      <c r="B2" s="231"/>
      <c r="C2" s="101" t="s">
        <v>131</v>
      </c>
      <c r="D2" s="102"/>
      <c r="E2" s="103"/>
      <c r="F2" s="102"/>
      <c r="G2" s="232" t="s">
        <v>131</v>
      </c>
      <c r="H2" s="233"/>
      <c r="I2" s="234"/>
    </row>
    <row r="3" spans="1:57" ht="13.5" thickTop="1">
      <c r="F3" s="35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/>
    <row r="6" spans="1:57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5" customFormat="1">
      <c r="A7" s="178" t="str">
        <f>Položky!B7</f>
        <v>03</v>
      </c>
      <c r="B7" s="113" t="str">
        <f>Položky!C7</f>
        <v>Vedlejší náklady</v>
      </c>
      <c r="D7" s="114"/>
      <c r="E7" s="179">
        <f>Položky!BC19</f>
        <v>0</v>
      </c>
      <c r="F7" s="180">
        <f>Položky!BD19</f>
        <v>0</v>
      </c>
      <c r="G7" s="180">
        <f>Položky!BE19</f>
        <v>0</v>
      </c>
      <c r="H7" s="180">
        <f>Položky!BF19</f>
        <v>0</v>
      </c>
      <c r="I7" s="181">
        <f>Položky!BG19</f>
        <v>0</v>
      </c>
    </row>
    <row r="8" spans="1:57" s="35" customFormat="1" ht="13.5" thickBot="1">
      <c r="A8" s="178" t="s">
        <v>130</v>
      </c>
      <c r="B8" s="113" t="str">
        <f>Položky!C20</f>
        <v>Ostatní náklady</v>
      </c>
      <c r="D8" s="114"/>
      <c r="E8" s="179">
        <f>Položky!G28</f>
        <v>0</v>
      </c>
      <c r="F8" s="180">
        <f>Položky!BD20</f>
        <v>0</v>
      </c>
      <c r="G8" s="180">
        <f>Položky!BE20</f>
        <v>0</v>
      </c>
      <c r="H8" s="180">
        <f>Položky!BF20</f>
        <v>0</v>
      </c>
      <c r="I8" s="181">
        <f>Položky!BG20</f>
        <v>0</v>
      </c>
    </row>
    <row r="9" spans="1:57" s="121" customFormat="1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57">
      <c r="A10" s="35"/>
      <c r="B10" s="35"/>
      <c r="C10" s="35"/>
      <c r="D10" s="35"/>
      <c r="E10" s="35"/>
      <c r="F10" s="35"/>
      <c r="G10" s="35"/>
      <c r="H10" s="35"/>
      <c r="I10" s="35"/>
    </row>
    <row r="11" spans="1:57" ht="19.5" customHeight="1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  <c r="BA11" s="41"/>
      <c r="BB11" s="41"/>
      <c r="BC11" s="41"/>
      <c r="BD11" s="41"/>
      <c r="BE11" s="41"/>
    </row>
    <row r="12" spans="1:57" ht="13.5" thickBot="1"/>
    <row r="13" spans="1:57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57">
      <c r="A14" s="64" t="s">
        <v>105</v>
      </c>
      <c r="B14" s="55"/>
      <c r="C14" s="55"/>
      <c r="D14" s="129"/>
      <c r="E14" s="130">
        <v>0</v>
      </c>
      <c r="F14" s="131">
        <v>0</v>
      </c>
      <c r="G14" s="132">
        <f t="shared" ref="G14:G21" si="0">CHOOSE(BA14+1,HSV+PSV,HSV+PSV+Mont,HSV+PSV+Dodavka+Mont,HSV,PSV,Mont,Dodavka,Mont+Dodavka,0)</f>
        <v>0</v>
      </c>
      <c r="H14" s="133"/>
      <c r="I14" s="134">
        <f t="shared" ref="I14:I21" si="1">E14+F14*G14/100</f>
        <v>0</v>
      </c>
      <c r="BA14" s="3">
        <v>0</v>
      </c>
    </row>
    <row r="15" spans="1:57">
      <c r="A15" s="64" t="s">
        <v>106</v>
      </c>
      <c r="B15" s="55"/>
      <c r="C15" s="55"/>
      <c r="D15" s="129"/>
      <c r="E15" s="130">
        <v>0</v>
      </c>
      <c r="F15" s="131">
        <v>0</v>
      </c>
      <c r="G15" s="132">
        <f t="shared" si="0"/>
        <v>0</v>
      </c>
      <c r="H15" s="133"/>
      <c r="I15" s="134">
        <f t="shared" si="1"/>
        <v>0</v>
      </c>
      <c r="BA15" s="3">
        <v>0</v>
      </c>
    </row>
    <row r="16" spans="1:57">
      <c r="A16" s="64" t="s">
        <v>107</v>
      </c>
      <c r="B16" s="55"/>
      <c r="C16" s="55"/>
      <c r="D16" s="129"/>
      <c r="E16" s="130">
        <v>0</v>
      </c>
      <c r="F16" s="131">
        <v>0</v>
      </c>
      <c r="G16" s="132">
        <f t="shared" si="0"/>
        <v>0</v>
      </c>
      <c r="H16" s="133"/>
      <c r="I16" s="134">
        <f t="shared" si="1"/>
        <v>0</v>
      </c>
      <c r="BA16" s="3">
        <v>0</v>
      </c>
    </row>
    <row r="17" spans="1:53">
      <c r="A17" s="64" t="s">
        <v>108</v>
      </c>
      <c r="B17" s="55"/>
      <c r="C17" s="55"/>
      <c r="D17" s="129"/>
      <c r="E17" s="130">
        <v>0</v>
      </c>
      <c r="F17" s="131">
        <v>0</v>
      </c>
      <c r="G17" s="132">
        <f t="shared" si="0"/>
        <v>0</v>
      </c>
      <c r="H17" s="133"/>
      <c r="I17" s="134">
        <f t="shared" si="1"/>
        <v>0</v>
      </c>
      <c r="BA17" s="3">
        <v>0</v>
      </c>
    </row>
    <row r="18" spans="1:53">
      <c r="A18" s="64" t="s">
        <v>109</v>
      </c>
      <c r="B18" s="55"/>
      <c r="C18" s="55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 s="3">
        <v>1</v>
      </c>
    </row>
    <row r="19" spans="1:53">
      <c r="A19" s="64" t="s">
        <v>110</v>
      </c>
      <c r="B19" s="55"/>
      <c r="C19" s="55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 s="3">
        <v>1</v>
      </c>
    </row>
    <row r="20" spans="1:53">
      <c r="A20" s="64" t="s">
        <v>111</v>
      </c>
      <c r="B20" s="55"/>
      <c r="C20" s="55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 s="3">
        <v>2</v>
      </c>
    </row>
    <row r="21" spans="1:53">
      <c r="A21" s="64" t="s">
        <v>112</v>
      </c>
      <c r="B21" s="55"/>
      <c r="C21" s="55"/>
      <c r="D21" s="129"/>
      <c r="E21" s="130">
        <v>0</v>
      </c>
      <c r="F21" s="131">
        <v>0</v>
      </c>
      <c r="G21" s="132">
        <f t="shared" si="0"/>
        <v>0</v>
      </c>
      <c r="H21" s="133"/>
      <c r="I21" s="134">
        <f t="shared" si="1"/>
        <v>0</v>
      </c>
      <c r="BA21" s="3">
        <v>2</v>
      </c>
    </row>
    <row r="22" spans="1:53" ht="13.5" thickBot="1">
      <c r="A22" s="135"/>
      <c r="B22" s="136" t="s">
        <v>64</v>
      </c>
      <c r="C22" s="137"/>
      <c r="D22" s="138"/>
      <c r="E22" s="139"/>
      <c r="F22" s="140"/>
      <c r="G22" s="140"/>
      <c r="H22" s="235">
        <f>SUM(I14:I21)</f>
        <v>0</v>
      </c>
      <c r="I22" s="236"/>
    </row>
    <row r="24" spans="1:53">
      <c r="B24" s="121"/>
      <c r="F24" s="141"/>
      <c r="G24" s="142"/>
      <c r="H24" s="142"/>
      <c r="I24" s="143"/>
    </row>
    <row r="25" spans="1:53">
      <c r="F25" s="141"/>
      <c r="G25" s="142"/>
      <c r="H25" s="142"/>
      <c r="I25" s="143"/>
    </row>
    <row r="26" spans="1:53">
      <c r="F26" s="141"/>
      <c r="G26" s="142"/>
      <c r="H26" s="142"/>
      <c r="I26" s="143"/>
    </row>
    <row r="27" spans="1:53">
      <c r="F27" s="141"/>
      <c r="G27" s="142"/>
      <c r="H27" s="142"/>
      <c r="I27" s="143"/>
    </row>
    <row r="28" spans="1:53">
      <c r="F28" s="141"/>
      <c r="G28" s="142"/>
      <c r="H28" s="142"/>
      <c r="I28" s="143"/>
    </row>
    <row r="29" spans="1:53"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</sheetData>
  <sheetProtection password="B099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92"/>
  <sheetViews>
    <sheetView showGridLines="0" showZeros="0" zoomScaleNormal="100" workbookViewId="0">
      <selection activeCell="F30" sqref="F30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39" t="s">
        <v>65</v>
      </c>
      <c r="B1" s="239"/>
      <c r="C1" s="239"/>
      <c r="D1" s="239"/>
      <c r="E1" s="239"/>
      <c r="F1" s="239"/>
      <c r="G1" s="239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28" t="s">
        <v>49</v>
      </c>
      <c r="B3" s="229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08.09.2015</v>
      </c>
      <c r="G3" s="150"/>
    </row>
    <row r="4" spans="1:82" ht="13.5" thickBot="1">
      <c r="A4" s="240" t="s">
        <v>51</v>
      </c>
      <c r="B4" s="231"/>
      <c r="C4" s="101" t="str">
        <f>CONCATENATE(cisloobjektu," ",nazevobjektu)</f>
        <v>3 Ostatní a vedlejší náklady</v>
      </c>
      <c r="D4" s="102"/>
      <c r="E4" s="241" t="str">
        <f>Rekapitulace!G2</f>
        <v>Ostatní a vedlejší náklady</v>
      </c>
      <c r="F4" s="242"/>
      <c r="G4" s="243"/>
    </row>
    <row r="5" spans="1:82" ht="13.5" thickTop="1">
      <c r="A5" s="151"/>
      <c r="G5" s="153"/>
    </row>
    <row r="6" spans="1:82" ht="22.5">
      <c r="A6" s="182" t="s">
        <v>67</v>
      </c>
      <c r="B6" s="183" t="s">
        <v>68</v>
      </c>
      <c r="C6" s="183" t="s">
        <v>69</v>
      </c>
      <c r="D6" s="183" t="s">
        <v>70</v>
      </c>
      <c r="E6" s="184" t="s">
        <v>71</v>
      </c>
      <c r="F6" s="154" t="s">
        <v>72</v>
      </c>
      <c r="G6" s="155" t="s">
        <v>73</v>
      </c>
      <c r="H6" s="156" t="s">
        <v>74</v>
      </c>
      <c r="I6" s="156" t="s">
        <v>75</v>
      </c>
      <c r="J6" s="156" t="s">
        <v>76</v>
      </c>
      <c r="K6" s="156" t="s">
        <v>77</v>
      </c>
    </row>
    <row r="7" spans="1:82">
      <c r="A7" s="185" t="s">
        <v>78</v>
      </c>
      <c r="B7" s="186" t="s">
        <v>86</v>
      </c>
      <c r="C7" s="187" t="s">
        <v>84</v>
      </c>
      <c r="D7" s="188"/>
      <c r="E7" s="189"/>
      <c r="F7" s="157"/>
      <c r="G7" s="158"/>
      <c r="H7" s="159"/>
      <c r="I7" s="160"/>
      <c r="J7" s="159"/>
      <c r="K7" s="160"/>
      <c r="Q7" s="161">
        <v>1</v>
      </c>
    </row>
    <row r="8" spans="1:82" ht="22.5">
      <c r="A8" s="190">
        <v>1</v>
      </c>
      <c r="B8" s="191" t="s">
        <v>87</v>
      </c>
      <c r="C8" s="192" t="s">
        <v>88</v>
      </c>
      <c r="D8" s="193" t="s">
        <v>89</v>
      </c>
      <c r="E8" s="194">
        <v>1</v>
      </c>
      <c r="F8" s="203"/>
      <c r="G8" s="204">
        <f>E8*F8</f>
        <v>0</v>
      </c>
      <c r="H8" s="162">
        <v>0</v>
      </c>
      <c r="I8" s="162">
        <f>E8*H8</f>
        <v>0</v>
      </c>
      <c r="J8" s="162">
        <v>0</v>
      </c>
      <c r="K8" s="162">
        <f>E8*J8</f>
        <v>0</v>
      </c>
      <c r="Q8" s="161">
        <v>2</v>
      </c>
      <c r="AA8" s="144">
        <v>12</v>
      </c>
      <c r="AB8" s="144">
        <v>0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1"/>
      <c r="CD8" s="161"/>
    </row>
    <row r="9" spans="1:82">
      <c r="A9" s="190">
        <v>2</v>
      </c>
      <c r="B9" s="191" t="s">
        <v>90</v>
      </c>
      <c r="C9" s="192" t="s">
        <v>91</v>
      </c>
      <c r="D9" s="193" t="s">
        <v>89</v>
      </c>
      <c r="E9" s="194">
        <v>1</v>
      </c>
      <c r="F9" s="203"/>
      <c r="G9" s="204">
        <f>E9*F9</f>
        <v>0</v>
      </c>
      <c r="H9" s="162">
        <v>0</v>
      </c>
      <c r="I9" s="162">
        <f>E9*H9</f>
        <v>0</v>
      </c>
      <c r="J9" s="162">
        <v>0</v>
      </c>
      <c r="K9" s="162">
        <f>E9*J9</f>
        <v>0</v>
      </c>
      <c r="Q9" s="161">
        <v>2</v>
      </c>
      <c r="AA9" s="144">
        <v>12</v>
      </c>
      <c r="AB9" s="144">
        <v>0</v>
      </c>
      <c r="AC9" s="144">
        <v>3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12</v>
      </c>
      <c r="CB9" s="144">
        <v>0</v>
      </c>
      <c r="CC9" s="161"/>
      <c r="CD9" s="161"/>
    </row>
    <row r="10" spans="1:82">
      <c r="A10" s="190">
        <v>3</v>
      </c>
      <c r="B10" s="191" t="s">
        <v>90</v>
      </c>
      <c r="C10" s="192" t="s">
        <v>92</v>
      </c>
      <c r="D10" s="193" t="s">
        <v>89</v>
      </c>
      <c r="E10" s="194">
        <v>1</v>
      </c>
      <c r="F10" s="203"/>
      <c r="G10" s="204">
        <f>E10*F10</f>
        <v>0</v>
      </c>
      <c r="H10" s="162">
        <v>0</v>
      </c>
      <c r="I10" s="162">
        <f>E10*H10</f>
        <v>0</v>
      </c>
      <c r="J10" s="162">
        <v>0</v>
      </c>
      <c r="K10" s="162">
        <f>E10*J10</f>
        <v>0</v>
      </c>
      <c r="Q10" s="161">
        <v>2</v>
      </c>
      <c r="AA10" s="144">
        <v>12</v>
      </c>
      <c r="AB10" s="144">
        <v>0</v>
      </c>
      <c r="AC10" s="144">
        <v>2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12</v>
      </c>
      <c r="CB10" s="144">
        <v>0</v>
      </c>
      <c r="CC10" s="161"/>
      <c r="CD10" s="161"/>
    </row>
    <row r="11" spans="1:82" ht="22.5">
      <c r="A11" s="207">
        <v>4</v>
      </c>
      <c r="B11" s="208" t="s">
        <v>93</v>
      </c>
      <c r="C11" s="209" t="s">
        <v>94</v>
      </c>
      <c r="D11" s="210" t="s">
        <v>95</v>
      </c>
      <c r="E11" s="211">
        <v>5355</v>
      </c>
      <c r="F11" s="212"/>
      <c r="G11" s="204">
        <f>E11*F11</f>
        <v>0</v>
      </c>
      <c r="H11" s="162">
        <v>0</v>
      </c>
      <c r="I11" s="162">
        <f>E11*H11</f>
        <v>0</v>
      </c>
      <c r="J11" s="162">
        <v>0</v>
      </c>
      <c r="K11" s="162">
        <f>E11*J11</f>
        <v>0</v>
      </c>
      <c r="Q11" s="161">
        <v>2</v>
      </c>
      <c r="AA11" s="144">
        <v>12</v>
      </c>
      <c r="AB11" s="144">
        <v>0</v>
      </c>
      <c r="AC11" s="144">
        <v>4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12</v>
      </c>
      <c r="CB11" s="144">
        <v>0</v>
      </c>
      <c r="CC11" s="161"/>
      <c r="CD11" s="161"/>
    </row>
    <row r="12" spans="1:82">
      <c r="A12" s="213"/>
      <c r="B12" s="214"/>
      <c r="C12" s="244" t="s">
        <v>96</v>
      </c>
      <c r="D12" s="245"/>
      <c r="E12" s="215">
        <v>0</v>
      </c>
      <c r="F12" s="216"/>
      <c r="G12" s="205"/>
      <c r="H12" s="165"/>
      <c r="I12" s="166"/>
      <c r="J12" s="165"/>
      <c r="K12" s="166"/>
      <c r="M12" s="163" t="s">
        <v>96</v>
      </c>
      <c r="O12" s="163"/>
      <c r="Q12" s="161"/>
    </row>
    <row r="13" spans="1:82">
      <c r="A13" s="213"/>
      <c r="B13" s="214"/>
      <c r="C13" s="244" t="s">
        <v>97</v>
      </c>
      <c r="D13" s="245"/>
      <c r="E13" s="215">
        <v>1575</v>
      </c>
      <c r="F13" s="216"/>
      <c r="G13" s="205"/>
      <c r="H13" s="165"/>
      <c r="I13" s="166"/>
      <c r="J13" s="165"/>
      <c r="K13" s="166"/>
      <c r="M13" s="163" t="s">
        <v>97</v>
      </c>
      <c r="O13" s="163"/>
      <c r="Q13" s="161"/>
    </row>
    <row r="14" spans="1:82">
      <c r="A14" s="213"/>
      <c r="B14" s="214"/>
      <c r="C14" s="244" t="s">
        <v>98</v>
      </c>
      <c r="D14" s="245"/>
      <c r="E14" s="215">
        <v>3780</v>
      </c>
      <c r="F14" s="216"/>
      <c r="G14" s="205"/>
      <c r="H14" s="165"/>
      <c r="I14" s="166"/>
      <c r="J14" s="165"/>
      <c r="K14" s="166"/>
      <c r="M14" s="163" t="s">
        <v>98</v>
      </c>
      <c r="O14" s="163"/>
      <c r="Q14" s="161"/>
    </row>
    <row r="15" spans="1:82">
      <c r="A15" s="190">
        <v>5</v>
      </c>
      <c r="B15" s="191" t="s">
        <v>99</v>
      </c>
      <c r="C15" s="192" t="s">
        <v>100</v>
      </c>
      <c r="D15" s="193" t="s">
        <v>95</v>
      </c>
      <c r="E15" s="194">
        <v>42</v>
      </c>
      <c r="F15" s="203"/>
      <c r="G15" s="204">
        <f>E15*F15</f>
        <v>0</v>
      </c>
      <c r="H15" s="162">
        <v>0</v>
      </c>
      <c r="I15" s="162">
        <f>E15*H15</f>
        <v>0</v>
      </c>
      <c r="J15" s="162">
        <v>0</v>
      </c>
      <c r="K15" s="162">
        <f>E15*J15</f>
        <v>0</v>
      </c>
      <c r="Q15" s="161">
        <v>2</v>
      </c>
      <c r="AA15" s="144">
        <v>12</v>
      </c>
      <c r="AB15" s="144">
        <v>0</v>
      </c>
      <c r="AC15" s="144">
        <v>5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12</v>
      </c>
      <c r="CB15" s="144">
        <v>0</v>
      </c>
      <c r="CC15" s="161"/>
      <c r="CD15" s="161"/>
    </row>
    <row r="16" spans="1:82">
      <c r="A16" s="195"/>
      <c r="B16" s="196"/>
      <c r="C16" s="237" t="s">
        <v>101</v>
      </c>
      <c r="D16" s="238"/>
      <c r="E16" s="197">
        <v>42</v>
      </c>
      <c r="F16" s="164"/>
      <c r="G16" s="205"/>
      <c r="H16" s="165"/>
      <c r="I16" s="166"/>
      <c r="J16" s="165"/>
      <c r="K16" s="166"/>
      <c r="M16" s="163" t="s">
        <v>101</v>
      </c>
      <c r="O16" s="163"/>
      <c r="Q16" s="161"/>
    </row>
    <row r="17" spans="1:82">
      <c r="A17" s="190">
        <v>6</v>
      </c>
      <c r="B17" s="191" t="s">
        <v>102</v>
      </c>
      <c r="C17" s="192" t="s">
        <v>103</v>
      </c>
      <c r="D17" s="193" t="s">
        <v>79</v>
      </c>
      <c r="E17" s="194">
        <v>2</v>
      </c>
      <c r="F17" s="203"/>
      <c r="G17" s="204">
        <f>E17*F17</f>
        <v>0</v>
      </c>
      <c r="H17" s="162">
        <v>0</v>
      </c>
      <c r="I17" s="162">
        <f>E17*H17</f>
        <v>0</v>
      </c>
      <c r="J17" s="162">
        <v>0</v>
      </c>
      <c r="K17" s="162">
        <f>E17*J17</f>
        <v>0</v>
      </c>
      <c r="Q17" s="161">
        <v>2</v>
      </c>
      <c r="AA17" s="144">
        <v>12</v>
      </c>
      <c r="AB17" s="144">
        <v>0</v>
      </c>
      <c r="AC17" s="144">
        <v>6</v>
      </c>
      <c r="BB17" s="144">
        <v>1</v>
      </c>
      <c r="BC17" s="144">
        <f>IF(BB17=1,G17,0)</f>
        <v>0</v>
      </c>
      <c r="BD17" s="144">
        <f>IF(BB17=2,G17,0)</f>
        <v>0</v>
      </c>
      <c r="BE17" s="144">
        <f>IF(BB17=3,G17,0)</f>
        <v>0</v>
      </c>
      <c r="BF17" s="144">
        <f>IF(BB17=4,G17,0)</f>
        <v>0</v>
      </c>
      <c r="BG17" s="144">
        <f>IF(BB17=5,G17,0)</f>
        <v>0</v>
      </c>
      <c r="CA17" s="144">
        <v>12</v>
      </c>
      <c r="CB17" s="144">
        <v>0</v>
      </c>
      <c r="CC17" s="161"/>
      <c r="CD17" s="161"/>
    </row>
    <row r="18" spans="1:82">
      <c r="A18" s="195"/>
      <c r="B18" s="196"/>
      <c r="C18" s="237" t="s">
        <v>104</v>
      </c>
      <c r="D18" s="238"/>
      <c r="E18" s="197">
        <v>2</v>
      </c>
      <c r="F18" s="164"/>
      <c r="G18" s="205"/>
      <c r="H18" s="165"/>
      <c r="I18" s="166"/>
      <c r="J18" s="165"/>
      <c r="K18" s="166"/>
      <c r="M18" s="163">
        <v>2</v>
      </c>
      <c r="O18" s="163"/>
      <c r="Q18" s="161"/>
    </row>
    <row r="19" spans="1:82">
      <c r="A19" s="198"/>
      <c r="B19" s="199" t="s">
        <v>80</v>
      </c>
      <c r="C19" s="200" t="str">
        <f>CONCATENATE(B7," ",C7)</f>
        <v>03 Vedlejší náklady</v>
      </c>
      <c r="D19" s="201"/>
      <c r="E19" s="202"/>
      <c r="F19" s="167"/>
      <c r="G19" s="168">
        <f>SUM(G7:G18)</f>
        <v>0</v>
      </c>
      <c r="H19" s="169"/>
      <c r="I19" s="170">
        <f>SUM(I7:I18)</f>
        <v>0</v>
      </c>
      <c r="J19" s="169"/>
      <c r="K19" s="170">
        <f>SUM(K7:K18)</f>
        <v>0</v>
      </c>
      <c r="Q19" s="161">
        <v>4</v>
      </c>
      <c r="BC19" s="171">
        <f>SUM(BC7:BC18)</f>
        <v>0</v>
      </c>
      <c r="BD19" s="171">
        <f>SUM(BD7:BD18)</f>
        <v>0</v>
      </c>
      <c r="BE19" s="171">
        <f>SUM(BE7:BE18)</f>
        <v>0</v>
      </c>
      <c r="BF19" s="171">
        <f>SUM(BF7:BF18)</f>
        <v>0</v>
      </c>
      <c r="BG19" s="171">
        <f>SUM(BG7:BG18)</f>
        <v>0</v>
      </c>
    </row>
    <row r="20" spans="1:82">
      <c r="A20" s="185" t="s">
        <v>78</v>
      </c>
      <c r="B20" s="186" t="s">
        <v>130</v>
      </c>
      <c r="C20" s="187" t="s">
        <v>129</v>
      </c>
      <c r="D20" s="188"/>
      <c r="E20" s="189"/>
      <c r="F20" s="157"/>
      <c r="G20" s="206"/>
      <c r="H20" s="159"/>
      <c r="I20" s="160"/>
      <c r="J20" s="159"/>
      <c r="K20" s="160"/>
    </row>
    <row r="21" spans="1:82" ht="22.5">
      <c r="A21" s="190">
        <v>2</v>
      </c>
      <c r="B21" s="191" t="s">
        <v>128</v>
      </c>
      <c r="C21" s="192" t="s">
        <v>127</v>
      </c>
      <c r="D21" s="193" t="s">
        <v>126</v>
      </c>
      <c r="E21" s="194">
        <v>50</v>
      </c>
      <c r="F21" s="203"/>
      <c r="G21" s="204">
        <f t="shared" ref="G21:G27" si="0">E21*F21</f>
        <v>0</v>
      </c>
      <c r="H21" s="162">
        <v>0</v>
      </c>
      <c r="I21" s="162">
        <f t="shared" ref="I21:I27" si="1">E21*H21</f>
        <v>0</v>
      </c>
      <c r="J21" s="162">
        <v>0</v>
      </c>
      <c r="K21" s="162">
        <f t="shared" ref="K21:K27" si="2">E21*J21</f>
        <v>0</v>
      </c>
    </row>
    <row r="22" spans="1:82">
      <c r="A22" s="190">
        <v>3</v>
      </c>
      <c r="B22" s="191" t="s">
        <v>125</v>
      </c>
      <c r="C22" s="192" t="s">
        <v>124</v>
      </c>
      <c r="D22" s="193" t="s">
        <v>114</v>
      </c>
      <c r="E22" s="194">
        <v>1</v>
      </c>
      <c r="F22" s="203"/>
      <c r="G22" s="204">
        <f t="shared" si="0"/>
        <v>0</v>
      </c>
      <c r="H22" s="162">
        <v>0</v>
      </c>
      <c r="I22" s="162">
        <f t="shared" si="1"/>
        <v>0</v>
      </c>
      <c r="J22" s="162">
        <v>0</v>
      </c>
      <c r="K22" s="162">
        <f t="shared" si="2"/>
        <v>0</v>
      </c>
    </row>
    <row r="23" spans="1:82" ht="22.5">
      <c r="A23" s="190">
        <v>4</v>
      </c>
      <c r="B23" s="191" t="s">
        <v>123</v>
      </c>
      <c r="C23" s="192" t="s">
        <v>122</v>
      </c>
      <c r="D23" s="193" t="s">
        <v>114</v>
      </c>
      <c r="E23" s="194">
        <v>1</v>
      </c>
      <c r="F23" s="203"/>
      <c r="G23" s="204">
        <f t="shared" si="0"/>
        <v>0</v>
      </c>
      <c r="H23" s="162">
        <v>0</v>
      </c>
      <c r="I23" s="162">
        <f t="shared" si="1"/>
        <v>0</v>
      </c>
      <c r="J23" s="162">
        <v>0</v>
      </c>
      <c r="K23" s="162">
        <f t="shared" si="2"/>
        <v>0</v>
      </c>
    </row>
    <row r="24" spans="1:82">
      <c r="A24" s="190">
        <v>5</v>
      </c>
      <c r="B24" s="191" t="s">
        <v>120</v>
      </c>
      <c r="C24" s="192" t="s">
        <v>121</v>
      </c>
      <c r="D24" s="193" t="s">
        <v>114</v>
      </c>
      <c r="E24" s="194">
        <v>1</v>
      </c>
      <c r="F24" s="203"/>
      <c r="G24" s="204">
        <f t="shared" si="0"/>
        <v>0</v>
      </c>
      <c r="H24" s="162">
        <v>0</v>
      </c>
      <c r="I24" s="162">
        <f t="shared" si="1"/>
        <v>0</v>
      </c>
      <c r="J24" s="162">
        <v>0</v>
      </c>
      <c r="K24" s="162">
        <f t="shared" si="2"/>
        <v>0</v>
      </c>
    </row>
    <row r="25" spans="1:82">
      <c r="A25" s="190">
        <v>6</v>
      </c>
      <c r="B25" s="191" t="s">
        <v>120</v>
      </c>
      <c r="C25" s="192" t="s">
        <v>119</v>
      </c>
      <c r="D25" s="193" t="s">
        <v>114</v>
      </c>
      <c r="E25" s="194">
        <v>1</v>
      </c>
      <c r="F25" s="203"/>
      <c r="G25" s="204">
        <f t="shared" si="0"/>
        <v>0</v>
      </c>
      <c r="H25" s="162">
        <v>0</v>
      </c>
      <c r="I25" s="162">
        <f t="shared" si="1"/>
        <v>0</v>
      </c>
      <c r="J25" s="162">
        <v>0</v>
      </c>
      <c r="K25" s="162">
        <f t="shared" si="2"/>
        <v>0</v>
      </c>
    </row>
    <row r="26" spans="1:82">
      <c r="A26" s="190">
        <v>7</v>
      </c>
      <c r="B26" s="191" t="s">
        <v>118</v>
      </c>
      <c r="C26" s="192" t="s">
        <v>117</v>
      </c>
      <c r="D26" s="193" t="s">
        <v>114</v>
      </c>
      <c r="E26" s="194">
        <v>1</v>
      </c>
      <c r="F26" s="203"/>
      <c r="G26" s="204">
        <f t="shared" si="0"/>
        <v>0</v>
      </c>
      <c r="H26" s="162">
        <v>0</v>
      </c>
      <c r="I26" s="162">
        <f t="shared" si="1"/>
        <v>0</v>
      </c>
      <c r="J26" s="162">
        <v>0</v>
      </c>
      <c r="K26" s="162">
        <f t="shared" si="2"/>
        <v>0</v>
      </c>
    </row>
    <row r="27" spans="1:82">
      <c r="A27" s="190">
        <v>8</v>
      </c>
      <c r="B27" s="191" t="s">
        <v>116</v>
      </c>
      <c r="C27" s="192" t="s">
        <v>115</v>
      </c>
      <c r="D27" s="193" t="s">
        <v>114</v>
      </c>
      <c r="E27" s="194">
        <v>1</v>
      </c>
      <c r="F27" s="203"/>
      <c r="G27" s="204">
        <f t="shared" si="0"/>
        <v>0</v>
      </c>
      <c r="H27" s="162">
        <v>0</v>
      </c>
      <c r="I27" s="162">
        <f t="shared" si="1"/>
        <v>0</v>
      </c>
      <c r="J27" s="162">
        <v>0</v>
      </c>
      <c r="K27" s="162">
        <f t="shared" si="2"/>
        <v>0</v>
      </c>
    </row>
    <row r="28" spans="1:82">
      <c r="A28" s="198"/>
      <c r="B28" s="199" t="s">
        <v>80</v>
      </c>
      <c r="C28" s="200" t="str">
        <f>CONCATENATE(B20," ",C20)</f>
        <v>05 Ostatní náklady</v>
      </c>
      <c r="D28" s="201"/>
      <c r="E28" s="202"/>
      <c r="F28" s="167"/>
      <c r="G28" s="168">
        <f>SUM(G20:G27)</f>
        <v>0</v>
      </c>
      <c r="H28" s="169"/>
      <c r="I28" s="170">
        <f>SUM(I20:I27)</f>
        <v>0</v>
      </c>
      <c r="J28" s="169"/>
      <c r="K28" s="170">
        <f>SUM(K20:K27)</f>
        <v>0</v>
      </c>
    </row>
    <row r="29" spans="1:82">
      <c r="E29" s="144"/>
    </row>
    <row r="30" spans="1:82">
      <c r="E30" s="144"/>
    </row>
    <row r="31" spans="1:82">
      <c r="E31" s="144"/>
    </row>
    <row r="32" spans="1:82">
      <c r="E32" s="144"/>
    </row>
    <row r="33" spans="1:7">
      <c r="E33" s="144"/>
    </row>
    <row r="34" spans="1:7">
      <c r="E34" s="144"/>
    </row>
    <row r="35" spans="1:7">
      <c r="E35" s="144"/>
    </row>
    <row r="36" spans="1:7">
      <c r="E36" s="144"/>
    </row>
    <row r="37" spans="1:7">
      <c r="E37" s="144"/>
    </row>
    <row r="38" spans="1:7">
      <c r="E38" s="144"/>
    </row>
    <row r="39" spans="1:7">
      <c r="E39" s="144"/>
    </row>
    <row r="40" spans="1:7">
      <c r="E40" s="144"/>
    </row>
    <row r="41" spans="1:7">
      <c r="E41" s="144"/>
    </row>
    <row r="42" spans="1:7">
      <c r="E42" s="144"/>
    </row>
    <row r="43" spans="1:7">
      <c r="A43" s="165"/>
      <c r="B43" s="165"/>
      <c r="C43" s="165"/>
      <c r="D43" s="165"/>
      <c r="E43" s="165"/>
      <c r="F43" s="165"/>
      <c r="G43" s="165"/>
    </row>
    <row r="44" spans="1:7">
      <c r="A44" s="165"/>
      <c r="B44" s="165"/>
      <c r="C44" s="165"/>
      <c r="D44" s="165"/>
      <c r="E44" s="165"/>
      <c r="F44" s="165"/>
      <c r="G44" s="165"/>
    </row>
    <row r="45" spans="1:7">
      <c r="A45" s="165"/>
      <c r="B45" s="165"/>
      <c r="C45" s="165"/>
      <c r="D45" s="165"/>
      <c r="E45" s="165"/>
      <c r="F45" s="165"/>
      <c r="G45" s="165"/>
    </row>
    <row r="46" spans="1:7">
      <c r="A46" s="165"/>
      <c r="B46" s="165"/>
      <c r="C46" s="165"/>
      <c r="D46" s="165"/>
      <c r="E46" s="165"/>
      <c r="F46" s="165"/>
      <c r="G46" s="165"/>
    </row>
    <row r="47" spans="1:7">
      <c r="E47" s="144"/>
    </row>
    <row r="48" spans="1:7">
      <c r="E48" s="144"/>
    </row>
    <row r="49" spans="5:5">
      <c r="E49" s="144"/>
    </row>
    <row r="50" spans="5:5">
      <c r="E50" s="144"/>
    </row>
    <row r="51" spans="5:5">
      <c r="E51" s="144"/>
    </row>
    <row r="52" spans="5:5">
      <c r="E52" s="144"/>
    </row>
    <row r="53" spans="5:5">
      <c r="E53" s="144"/>
    </row>
    <row r="54" spans="5:5">
      <c r="E54" s="144"/>
    </row>
    <row r="55" spans="5:5">
      <c r="E55" s="144"/>
    </row>
    <row r="56" spans="5:5">
      <c r="E56" s="144"/>
    </row>
    <row r="57" spans="5:5">
      <c r="E57" s="144"/>
    </row>
    <row r="58" spans="5:5">
      <c r="E58" s="144"/>
    </row>
    <row r="59" spans="5:5">
      <c r="E59" s="144"/>
    </row>
    <row r="60" spans="5:5">
      <c r="E60" s="144"/>
    </row>
    <row r="61" spans="5:5">
      <c r="E61" s="144"/>
    </row>
    <row r="62" spans="5:5">
      <c r="E62" s="144"/>
    </row>
    <row r="63" spans="5:5">
      <c r="E63" s="144"/>
    </row>
    <row r="64" spans="5:5">
      <c r="E64" s="144"/>
    </row>
    <row r="65" spans="1:7">
      <c r="E65" s="144"/>
    </row>
    <row r="66" spans="1:7">
      <c r="E66" s="144"/>
    </row>
    <row r="67" spans="1:7">
      <c r="E67" s="144"/>
    </row>
    <row r="68" spans="1:7">
      <c r="E68" s="144"/>
    </row>
    <row r="69" spans="1:7">
      <c r="E69" s="144"/>
    </row>
    <row r="70" spans="1:7">
      <c r="E70" s="144"/>
    </row>
    <row r="71" spans="1:7">
      <c r="E71" s="144"/>
    </row>
    <row r="72" spans="1:7">
      <c r="E72" s="144"/>
    </row>
    <row r="73" spans="1:7">
      <c r="E73" s="144"/>
    </row>
    <row r="74" spans="1:7">
      <c r="E74" s="144"/>
    </row>
    <row r="75" spans="1:7">
      <c r="E75" s="144"/>
    </row>
    <row r="76" spans="1:7">
      <c r="E76" s="144"/>
    </row>
    <row r="77" spans="1:7">
      <c r="E77" s="144"/>
    </row>
    <row r="78" spans="1:7">
      <c r="A78" s="172"/>
      <c r="B78" s="172"/>
    </row>
    <row r="79" spans="1:7">
      <c r="A79" s="165"/>
      <c r="B79" s="165"/>
      <c r="C79" s="173"/>
      <c r="D79" s="173"/>
      <c r="E79" s="174"/>
      <c r="F79" s="173"/>
      <c r="G79" s="175"/>
    </row>
    <row r="80" spans="1:7">
      <c r="A80" s="176"/>
      <c r="B80" s="176"/>
      <c r="C80" s="165"/>
      <c r="D80" s="165"/>
      <c r="E80" s="177"/>
      <c r="F80" s="165"/>
      <c r="G80" s="165"/>
    </row>
    <row r="81" spans="1:7">
      <c r="A81" s="165"/>
      <c r="B81" s="165"/>
      <c r="C81" s="165"/>
      <c r="D81" s="165"/>
      <c r="E81" s="177"/>
      <c r="F81" s="165"/>
      <c r="G81" s="165"/>
    </row>
    <row r="82" spans="1:7">
      <c r="A82" s="165"/>
      <c r="B82" s="165"/>
      <c r="C82" s="165"/>
      <c r="D82" s="165"/>
      <c r="E82" s="177"/>
      <c r="F82" s="165"/>
      <c r="G82" s="165"/>
    </row>
    <row r="83" spans="1:7">
      <c r="A83" s="165"/>
      <c r="B83" s="165"/>
      <c r="C83" s="165"/>
      <c r="D83" s="165"/>
      <c r="E83" s="177"/>
      <c r="F83" s="165"/>
      <c r="G83" s="165"/>
    </row>
    <row r="84" spans="1:7">
      <c r="A84" s="165"/>
      <c r="B84" s="165"/>
      <c r="C84" s="165"/>
      <c r="D84" s="165"/>
      <c r="E84" s="177"/>
      <c r="F84" s="165"/>
      <c r="G84" s="165"/>
    </row>
    <row r="85" spans="1:7">
      <c r="A85" s="165"/>
      <c r="B85" s="165"/>
      <c r="C85" s="165"/>
      <c r="D85" s="165"/>
      <c r="E85" s="177"/>
      <c r="F85" s="165"/>
      <c r="G85" s="165"/>
    </row>
    <row r="86" spans="1:7">
      <c r="A86" s="165"/>
      <c r="B86" s="165"/>
      <c r="C86" s="165"/>
      <c r="D86" s="165"/>
      <c r="E86" s="177"/>
      <c r="F86" s="165"/>
      <c r="G86" s="165"/>
    </row>
    <row r="87" spans="1:7">
      <c r="A87" s="165"/>
      <c r="B87" s="165"/>
      <c r="C87" s="165"/>
      <c r="D87" s="165"/>
      <c r="E87" s="177"/>
      <c r="F87" s="165"/>
      <c r="G87" s="165"/>
    </row>
    <row r="88" spans="1:7">
      <c r="A88" s="165"/>
      <c r="B88" s="165"/>
      <c r="C88" s="165"/>
      <c r="D88" s="165"/>
      <c r="E88" s="177"/>
      <c r="F88" s="165"/>
      <c r="G88" s="165"/>
    </row>
    <row r="89" spans="1:7">
      <c r="A89" s="165"/>
      <c r="B89" s="165"/>
      <c r="C89" s="165"/>
      <c r="D89" s="165"/>
      <c r="E89" s="177"/>
      <c r="F89" s="165"/>
      <c r="G89" s="165"/>
    </row>
    <row r="90" spans="1:7">
      <c r="A90" s="165"/>
      <c r="B90" s="165"/>
      <c r="C90" s="165"/>
      <c r="D90" s="165"/>
      <c r="E90" s="177"/>
      <c r="F90" s="165"/>
      <c r="G90" s="165"/>
    </row>
    <row r="91" spans="1:7">
      <c r="A91" s="165"/>
      <c r="B91" s="165"/>
      <c r="C91" s="165"/>
      <c r="D91" s="165"/>
      <c r="E91" s="177"/>
      <c r="F91" s="165"/>
      <c r="G91" s="165"/>
    </row>
    <row r="92" spans="1:7">
      <c r="A92" s="165"/>
      <c r="B92" s="165"/>
      <c r="C92" s="165"/>
      <c r="D92" s="165"/>
      <c r="E92" s="177"/>
      <c r="F92" s="165"/>
      <c r="G92" s="165"/>
    </row>
  </sheetData>
  <sheetProtection password="B099" sheet="1" objects="1" scenarios="1"/>
  <protectedRanges>
    <protectedRange sqref="F8:F10 F15 F17 F21 F22 F23 F24 F25 F26 F27" name="Oblast1"/>
  </protectedRanges>
  <mergeCells count="9">
    <mergeCell ref="C18:D18"/>
    <mergeCell ref="A1:G1"/>
    <mergeCell ref="A3:B3"/>
    <mergeCell ref="A4:B4"/>
    <mergeCell ref="E4:G4"/>
    <mergeCell ref="C12:D12"/>
    <mergeCell ref="C13:D13"/>
    <mergeCell ref="C14:D14"/>
    <mergeCell ref="C16:D16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PAVLA</cp:lastModifiedBy>
  <cp:lastPrinted>2015-10-14T09:21:13Z</cp:lastPrinted>
  <dcterms:created xsi:type="dcterms:W3CDTF">2015-10-08T18:41:39Z</dcterms:created>
  <dcterms:modified xsi:type="dcterms:W3CDTF">2015-12-21T17:05:01Z</dcterms:modified>
</cp:coreProperties>
</file>